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DEZEMBRO 2013" sheetId="1" r:id="rId1"/>
  </sheets>
  <definedNames>
    <definedName name="_xlnm.Print_Area" localSheetId="0">'DEZEMBRO 2013'!$A$1:$G$78</definedName>
  </definedNames>
  <calcPr fullCalcOnLoad="1"/>
</workbook>
</file>

<file path=xl/sharedStrings.xml><?xml version="1.0" encoding="utf-8"?>
<sst xmlns="http://schemas.openxmlformats.org/spreadsheetml/2006/main" count="46" uniqueCount="45">
  <si>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</si>
  <si>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</si>
  <si>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</si>
  <si>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</si>
  <si>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</si>
  <si>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</si>
  <si>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</si>
  <si>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</si>
  <si>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</si>
  <si>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</si>
  <si>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</si>
  <si>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</si>
  <si>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</si>
  <si>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</si>
  <si>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</si>
  <si>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</si>
  <si>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</si>
  <si>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</si>
  <si>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</si>
  <si>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</si>
  <si>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</si>
  <si>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</si>
  <si>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</si>
  <si>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</si>
  <si>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DEMONSTRATIVO CONTÁBIL - DEZEMBRO / 2013</t>
  </si>
  <si>
    <t>SALDO ANTERIOR + RECEITAS - DESPESAS + CH A COMPENSAR ( EM 31 / 12 / 2013 )</t>
  </si>
  <si>
    <t>Despesas Bancárias - mês 12 / 2013</t>
  </si>
  <si>
    <t>Pgto. passagens para reunião com diretoria / Assembléia Geral (ch 850532)</t>
  </si>
  <si>
    <t>Pgto. despesa telefônica (ch 850532)</t>
  </si>
  <si>
    <t>Aquisição de material de consumo (ch 850532)</t>
  </si>
  <si>
    <t>Pgto. postagens (ch 850532)</t>
  </si>
  <si>
    <t>Pgto. material de escritório (ch 850532)</t>
  </si>
  <si>
    <t>Pgto. manutenção página da ADUNEB na internet (ch 850532)</t>
  </si>
  <si>
    <t>Pgto. serviços à ADUNEB - limpeza e outros (ch 850532)</t>
  </si>
  <si>
    <t>Pgto. táxi reunião / plantão Diretoria (ch 850532)</t>
  </si>
  <si>
    <t>Pgto. combustivel diretoria - Assembléia Geral (ch 850532)</t>
  </si>
  <si>
    <t>Pgto. manutenção computadores da ADUNEB (ch 850532)</t>
  </si>
  <si>
    <t>Pgto. cópias diversas e encadernações (ch 850532)</t>
  </si>
  <si>
    <t>Pgto. IRRF competência 12/2013 (ch 850532)</t>
  </si>
  <si>
    <t>Pgto. refeição para / diretoria (ch 850532)</t>
  </si>
  <si>
    <t>Pgto. confecção de faixas (ch 850532)</t>
  </si>
  <si>
    <t>Pgto. Seguro - máquina/equipamentos de comunicação (ch 850532)</t>
  </si>
  <si>
    <t>Pgto. diárias / plantões/reunião diretoria / Assembléia Geral (ch 850532)</t>
  </si>
  <si>
    <t>Zózina Maria R. de Almeida</t>
  </si>
  <si>
    <t>Pgto. Passagens  diretoria - eventos diversos (ch 850532)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</si>
</sst>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171" fontId="0" fillId="0" borderId="22" xfId="6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6">
      <selection activeCell="B38" sqref="B3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1" t="s">
        <v>1</v>
      </c>
      <c r="B1" s="111"/>
      <c r="C1" s="111"/>
      <c r="D1" s="111"/>
      <c r="E1" s="111"/>
      <c r="F1" s="111"/>
      <c r="G1" s="21"/>
      <c r="H1" s="64"/>
    </row>
    <row r="2" spans="1:8" s="104" customFormat="1" ht="21" thickTop="1">
      <c r="A2" s="100"/>
      <c r="B2" s="101"/>
      <c r="C2" s="101"/>
      <c r="D2" s="101"/>
      <c r="E2" s="101"/>
      <c r="F2" s="101"/>
      <c r="G2" s="102"/>
      <c r="H2" s="103"/>
    </row>
    <row r="3" spans="1:8" ht="21.75" customHeight="1">
      <c r="A3" s="112" t="s">
        <v>24</v>
      </c>
      <c r="B3" s="112"/>
      <c r="C3" s="112"/>
      <c r="D3" s="112"/>
      <c r="E3" s="112"/>
      <c r="F3" s="112"/>
      <c r="G3" s="23"/>
      <c r="H3" s="65"/>
    </row>
    <row r="4" spans="1:8" ht="12" customHeight="1">
      <c r="A4" s="24"/>
      <c r="B4" s="24"/>
      <c r="C4" s="24"/>
      <c r="D4" s="24"/>
      <c r="E4" s="24"/>
      <c r="F4" s="24"/>
      <c r="G4" s="23"/>
      <c r="H4" s="65"/>
    </row>
    <row r="5" spans="1:9" s="33" customFormat="1" ht="18.75">
      <c r="A5" s="25"/>
      <c r="B5" s="70" t="s">
        <v>2</v>
      </c>
      <c r="C5" s="25"/>
      <c r="D5" s="25"/>
      <c r="E5" s="26"/>
      <c r="F5" s="25"/>
      <c r="G5" s="71"/>
      <c r="H5" s="105"/>
      <c r="I5" s="106"/>
    </row>
    <row r="6" spans="1:8" ht="12.75">
      <c r="A6" s="76" t="s">
        <v>0</v>
      </c>
      <c r="B6" s="83"/>
      <c r="C6" s="83"/>
      <c r="D6" s="83"/>
      <c r="E6" s="84"/>
      <c r="F6" s="85">
        <f>SUM(F7:F10)</f>
        <v>125213.64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93752.81</v>
      </c>
      <c r="H7" s="65"/>
      <c r="I7" s="3"/>
      <c r="J7" s="3"/>
    </row>
    <row r="8" spans="1:10" ht="12.75">
      <c r="A8" s="48"/>
      <c r="B8" s="27" t="s">
        <v>20</v>
      </c>
      <c r="C8" s="27"/>
      <c r="D8" s="27"/>
      <c r="E8" s="28"/>
      <c r="F8" s="95">
        <v>30154.47</v>
      </c>
      <c r="H8" s="65"/>
      <c r="I8" s="96"/>
      <c r="J8" s="90"/>
    </row>
    <row r="9" spans="1:10" ht="12.75">
      <c r="A9" s="48"/>
      <c r="B9" s="27" t="s">
        <v>23</v>
      </c>
      <c r="C9" s="27"/>
      <c r="D9" s="27"/>
      <c r="E9" s="99">
        <v>25718.16</v>
      </c>
      <c r="F9" s="95"/>
      <c r="H9" s="65"/>
      <c r="I9" s="96"/>
      <c r="J9" s="90"/>
    </row>
    <row r="10" spans="1:10" ht="12.75">
      <c r="A10" s="72"/>
      <c r="B10" s="73" t="s">
        <v>15</v>
      </c>
      <c r="C10" s="73"/>
      <c r="D10" s="73"/>
      <c r="E10" s="74"/>
      <c r="F10" s="82">
        <v>1306.36</v>
      </c>
      <c r="H10" s="65"/>
      <c r="I10" s="96"/>
      <c r="J10" s="90"/>
    </row>
    <row r="11" spans="1:10" ht="13.5" customHeight="1">
      <c r="A11" s="3"/>
      <c r="B11" s="27"/>
      <c r="C11" s="27"/>
      <c r="D11" s="27"/>
      <c r="E11" s="28"/>
      <c r="F11" s="29"/>
      <c r="H11" s="65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6">
        <f>SUM(F13:F14)</f>
        <v>25966.83</v>
      </c>
      <c r="G12" s="30"/>
      <c r="H12" s="65"/>
      <c r="I12" s="3"/>
      <c r="J12" s="3"/>
    </row>
    <row r="13" spans="1:10" ht="12.75">
      <c r="A13" s="76"/>
      <c r="B13" s="77" t="s">
        <v>22</v>
      </c>
      <c r="C13" s="2"/>
      <c r="D13" s="2"/>
      <c r="E13" s="87"/>
      <c r="F13" s="89">
        <v>25800</v>
      </c>
      <c r="G13" s="30"/>
      <c r="H13" s="66"/>
      <c r="I13" s="3"/>
      <c r="J13" s="3"/>
    </row>
    <row r="14" spans="1:14" ht="12.75">
      <c r="A14" s="72"/>
      <c r="B14" s="79" t="s">
        <v>16</v>
      </c>
      <c r="C14" s="7"/>
      <c r="D14" s="7"/>
      <c r="E14" s="88"/>
      <c r="F14" s="54">
        <v>166.83</v>
      </c>
      <c r="G14" s="30"/>
      <c r="H14" s="66"/>
      <c r="I14" s="90"/>
      <c r="J14" s="3"/>
      <c r="N14" s="33"/>
    </row>
    <row r="15" spans="1:14" ht="12.75">
      <c r="A15" s="39"/>
      <c r="B15" s="39"/>
      <c r="C15" s="39"/>
      <c r="D15" s="39"/>
      <c r="E15" s="40"/>
      <c r="F15" s="33"/>
      <c r="H15" s="65"/>
      <c r="I15" s="3"/>
      <c r="J15" s="3"/>
      <c r="N15" s="33"/>
    </row>
    <row r="16" spans="1:14" ht="12.75">
      <c r="A16" s="34" t="s">
        <v>4</v>
      </c>
      <c r="B16" s="35"/>
      <c r="C16" s="35"/>
      <c r="D16" s="35"/>
      <c r="E16" s="36"/>
      <c r="F16" s="37">
        <f>F6+F12</f>
        <v>151180.47</v>
      </c>
      <c r="H16" s="65"/>
      <c r="I16" s="3"/>
      <c r="J16" s="3"/>
      <c r="N16" s="33"/>
    </row>
    <row r="17" spans="1:14" ht="12.75">
      <c r="A17" s="38"/>
      <c r="B17" s="38"/>
      <c r="C17" s="39"/>
      <c r="D17" s="39"/>
      <c r="E17" s="40"/>
      <c r="F17" s="33"/>
      <c r="H17" s="65"/>
      <c r="I17" s="3"/>
      <c r="J17" s="3"/>
      <c r="N17" s="33"/>
    </row>
    <row r="18" spans="1:15" ht="11.25" customHeight="1">
      <c r="A18" s="39"/>
      <c r="B18" s="39"/>
      <c r="C18" s="39"/>
      <c r="D18" s="39"/>
      <c r="E18" s="41"/>
      <c r="F18" s="40"/>
      <c r="G18" s="42" t="s">
        <v>5</v>
      </c>
      <c r="H18" s="65"/>
      <c r="I18" s="3"/>
      <c r="J18" s="3"/>
      <c r="N18" s="93"/>
      <c r="O18" s="94"/>
    </row>
    <row r="19" spans="1:11" ht="15" customHeight="1">
      <c r="A19" s="18" t="s">
        <v>6</v>
      </c>
      <c r="B19" s="43"/>
      <c r="C19" s="43"/>
      <c r="D19" s="43"/>
      <c r="E19" s="43" t="s">
        <v>7</v>
      </c>
      <c r="F19" s="32">
        <f>F20+F43+F32</f>
        <v>22536</v>
      </c>
      <c r="G19" s="44">
        <f>F$19/F$12</f>
        <v>0.8678764408285493</v>
      </c>
      <c r="H19" s="67"/>
      <c r="I19" s="3"/>
      <c r="J19" s="90"/>
      <c r="K19" s="94"/>
    </row>
    <row r="20" spans="1:10" ht="15.75" customHeight="1">
      <c r="A20" s="11" t="s">
        <v>17</v>
      </c>
      <c r="B20" s="45"/>
      <c r="C20" s="45"/>
      <c r="D20" s="45"/>
      <c r="E20" s="46"/>
      <c r="F20" s="47">
        <f>SUM(F21:F31)</f>
        <v>2038.1100000000001</v>
      </c>
      <c r="G20" s="44">
        <f>F$20/F$12</f>
        <v>0.0784889799794584</v>
      </c>
      <c r="H20" s="65"/>
      <c r="I20" s="3"/>
      <c r="J20" s="3"/>
    </row>
    <row r="21" spans="1:10" ht="6" customHeight="1">
      <c r="A21" s="76"/>
      <c r="B21" s="2"/>
      <c r="C21" s="2"/>
      <c r="D21" s="2"/>
      <c r="E21" s="57"/>
      <c r="F21" s="97"/>
      <c r="G21" s="55"/>
      <c r="H21" s="66"/>
      <c r="I21" s="3"/>
      <c r="J21" s="3"/>
    </row>
    <row r="22" spans="1:10" ht="15.75" customHeight="1">
      <c r="A22" s="48"/>
      <c r="B22" s="52" t="s">
        <v>37</v>
      </c>
      <c r="C22" s="3"/>
      <c r="D22" s="3"/>
      <c r="E22" s="49"/>
      <c r="F22" s="50">
        <f>1.6+120</f>
        <v>121.6</v>
      </c>
      <c r="G22" s="51"/>
      <c r="H22" s="66"/>
      <c r="I22" s="52"/>
      <c r="J22" s="3"/>
    </row>
    <row r="23" spans="1:10" ht="15.75" customHeight="1">
      <c r="A23" s="48"/>
      <c r="B23" s="52" t="s">
        <v>29</v>
      </c>
      <c r="C23" s="3"/>
      <c r="D23" s="3"/>
      <c r="E23" s="49"/>
      <c r="F23" s="50">
        <f>39+89.8+17+38.73+22.5+91.21+42.1</f>
        <v>340.34000000000003</v>
      </c>
      <c r="G23" s="51"/>
      <c r="H23" s="66"/>
      <c r="I23" s="52"/>
      <c r="J23" s="3"/>
    </row>
    <row r="24" spans="1:10" ht="15.75" customHeight="1">
      <c r="A24" s="48"/>
      <c r="B24" s="52" t="s">
        <v>32</v>
      </c>
      <c r="C24" s="3"/>
      <c r="D24" s="3"/>
      <c r="E24" s="49"/>
      <c r="F24" s="92">
        <f>214.8</f>
        <v>214.8</v>
      </c>
      <c r="G24" s="51"/>
      <c r="H24" s="66"/>
      <c r="I24" s="52"/>
      <c r="J24" s="3"/>
    </row>
    <row r="25" spans="1:10" ht="15.75" customHeight="1">
      <c r="A25" s="48"/>
      <c r="B25" s="52" t="s">
        <v>31</v>
      </c>
      <c r="C25" s="3"/>
      <c r="D25" s="3"/>
      <c r="E25" s="49"/>
      <c r="F25" s="92">
        <f>112+20.8</f>
        <v>132.8</v>
      </c>
      <c r="G25" s="51"/>
      <c r="H25" s="66"/>
      <c r="I25" s="52"/>
      <c r="J25" s="3"/>
    </row>
    <row r="26" spans="1:10" ht="15.75" customHeight="1">
      <c r="A26" s="48"/>
      <c r="B26" s="52" t="s">
        <v>30</v>
      </c>
      <c r="C26" s="3"/>
      <c r="D26" s="3"/>
      <c r="E26" s="49"/>
      <c r="F26" s="92">
        <f>71.5</f>
        <v>71.5</v>
      </c>
      <c r="G26" s="51"/>
      <c r="H26" s="66"/>
      <c r="I26" s="52"/>
      <c r="J26" s="3"/>
    </row>
    <row r="27" spans="1:10" ht="15.75" customHeight="1">
      <c r="A27" s="48"/>
      <c r="B27" s="52" t="s">
        <v>41</v>
      </c>
      <c r="C27" s="3"/>
      <c r="D27" s="3"/>
      <c r="E27" s="49"/>
      <c r="F27" s="92">
        <f>209.67</f>
        <v>209.67</v>
      </c>
      <c r="G27" s="51"/>
      <c r="H27" s="66"/>
      <c r="I27" s="52"/>
      <c r="J27" s="3"/>
    </row>
    <row r="28" spans="1:8" s="3" customFormat="1" ht="12.75">
      <c r="A28" s="1"/>
      <c r="B28" s="52" t="s">
        <v>36</v>
      </c>
      <c r="E28" s="49"/>
      <c r="F28" s="9">
        <f>300</f>
        <v>300</v>
      </c>
      <c r="G28" s="4"/>
      <c r="H28" s="68"/>
    </row>
    <row r="29" spans="1:8" s="3" customFormat="1" ht="12.75">
      <c r="A29" s="1"/>
      <c r="B29" s="52" t="s">
        <v>38</v>
      </c>
      <c r="E29" s="49"/>
      <c r="F29" s="9">
        <v>126.21</v>
      </c>
      <c r="G29" s="4"/>
      <c r="H29" s="68"/>
    </row>
    <row r="30" spans="1:8" s="3" customFormat="1" ht="12.75">
      <c r="A30" s="1"/>
      <c r="B30" s="52" t="s">
        <v>28</v>
      </c>
      <c r="E30" s="49"/>
      <c r="F30" s="9">
        <f>391.19</f>
        <v>391.19</v>
      </c>
      <c r="G30" s="4"/>
      <c r="H30" s="68"/>
    </row>
    <row r="31" spans="1:10" ht="15.75" customHeight="1">
      <c r="A31" s="72"/>
      <c r="B31" s="79" t="s">
        <v>40</v>
      </c>
      <c r="C31" s="7"/>
      <c r="D31" s="7"/>
      <c r="E31" s="53"/>
      <c r="F31" s="80">
        <f>130</f>
        <v>130</v>
      </c>
      <c r="G31" s="98"/>
      <c r="H31" s="66"/>
      <c r="I31" s="91"/>
      <c r="J31" s="3"/>
    </row>
    <row r="32" spans="1:10" ht="15.75" customHeight="1">
      <c r="A32" s="11" t="s">
        <v>18</v>
      </c>
      <c r="B32" s="45"/>
      <c r="C32" s="45"/>
      <c r="D32" s="45"/>
      <c r="E32" s="45"/>
      <c r="F32" s="47">
        <f>SUM(F33:F41)</f>
        <v>20113.57</v>
      </c>
      <c r="G32" s="55">
        <f>F$32/F$12</f>
        <v>0.774587040466626</v>
      </c>
      <c r="H32" s="65"/>
      <c r="I32" s="91"/>
      <c r="J32" s="3"/>
    </row>
    <row r="33" spans="1:8" s="3" customFormat="1" ht="3.75" customHeight="1">
      <c r="A33" s="56"/>
      <c r="B33" s="2"/>
      <c r="C33" s="2"/>
      <c r="D33" s="2"/>
      <c r="E33" s="57"/>
      <c r="F33" s="58"/>
      <c r="G33" s="59"/>
      <c r="H33" s="68"/>
    </row>
    <row r="34" spans="1:8" s="3" customFormat="1" ht="12.75">
      <c r="A34" s="1"/>
      <c r="B34" s="91" t="s">
        <v>33</v>
      </c>
      <c r="E34" s="49"/>
      <c r="F34" s="9">
        <f>50+30</f>
        <v>80</v>
      </c>
      <c r="G34" s="4"/>
      <c r="H34" s="68"/>
    </row>
    <row r="35" spans="1:9" s="3" customFormat="1" ht="12.75" customHeight="1">
      <c r="A35" s="1"/>
      <c r="B35" s="52" t="s">
        <v>34</v>
      </c>
      <c r="E35" s="49"/>
      <c r="F35" s="75">
        <f>38+17+32+25.95+27+28+35+39+32.38+32+28+15+16+211.85+20+36.45+50+40+40</f>
        <v>763.63</v>
      </c>
      <c r="G35" s="4"/>
      <c r="H35" s="68"/>
      <c r="I35" s="91"/>
    </row>
    <row r="36" spans="1:9" s="3" customFormat="1" ht="12.75" customHeight="1">
      <c r="A36" s="1"/>
      <c r="B36" s="52" t="s">
        <v>39</v>
      </c>
      <c r="E36" s="49"/>
      <c r="F36" s="75">
        <f>37.06</f>
        <v>37.06</v>
      </c>
      <c r="G36" s="4"/>
      <c r="H36" s="68"/>
      <c r="I36" s="91"/>
    </row>
    <row r="37" spans="1:9" s="3" customFormat="1" ht="12.75" customHeight="1">
      <c r="A37" s="1"/>
      <c r="B37" s="52" t="s">
        <v>27</v>
      </c>
      <c r="E37" s="49"/>
      <c r="F37" s="75">
        <f>88+27.19+306+286+286+88+88</f>
        <v>1169.19</v>
      </c>
      <c r="G37" s="4"/>
      <c r="H37" s="68"/>
      <c r="I37" s="91"/>
    </row>
    <row r="38" spans="1:9" s="3" customFormat="1" ht="12.75" customHeight="1">
      <c r="A38" s="1"/>
      <c r="B38" s="52" t="s">
        <v>44</v>
      </c>
      <c r="E38" s="49"/>
      <c r="F38" s="75">
        <f>16832.68</f>
        <v>16832.68</v>
      </c>
      <c r="G38" s="4"/>
      <c r="H38" s="68"/>
      <c r="I38" s="91"/>
    </row>
    <row r="39" spans="1:9" s="3" customFormat="1" ht="12.75">
      <c r="A39" s="1"/>
      <c r="B39" s="52" t="s">
        <v>42</v>
      </c>
      <c r="E39" s="49"/>
      <c r="F39" s="60">
        <f>100+100+100+200+100+100+300</f>
        <v>1000</v>
      </c>
      <c r="G39" s="4"/>
      <c r="H39" s="68"/>
      <c r="I39" s="91"/>
    </row>
    <row r="40" spans="1:8" s="3" customFormat="1" ht="12.75">
      <c r="A40" s="1"/>
      <c r="B40" s="52" t="s">
        <v>35</v>
      </c>
      <c r="E40" s="49"/>
      <c r="F40" s="60">
        <f>231.01</f>
        <v>231.01</v>
      </c>
      <c r="G40" s="4"/>
      <c r="H40" s="68"/>
    </row>
    <row r="41" spans="1:8" s="3" customFormat="1" ht="4.5" customHeight="1">
      <c r="A41" s="6"/>
      <c r="B41" s="7"/>
      <c r="C41" s="7"/>
      <c r="D41" s="7"/>
      <c r="E41" s="53"/>
      <c r="F41" s="61"/>
      <c r="G41" s="8"/>
      <c r="H41" s="68"/>
    </row>
    <row r="42" spans="6:8" s="3" customFormat="1" ht="12.75">
      <c r="F42" s="9"/>
      <c r="G42" s="10"/>
      <c r="H42" s="68"/>
    </row>
    <row r="43" spans="1:10" ht="15.75" customHeight="1">
      <c r="A43" s="11" t="s">
        <v>19</v>
      </c>
      <c r="B43" s="2"/>
      <c r="C43" s="45"/>
      <c r="D43" s="45"/>
      <c r="E43" s="45"/>
      <c r="F43" s="47">
        <f>SUM(F44:F46)</f>
        <v>384.32</v>
      </c>
      <c r="G43" s="44">
        <f>F$43/F$12</f>
        <v>0.014800420382464858</v>
      </c>
      <c r="H43" s="65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68"/>
      <c r="I44" s="3"/>
      <c r="J44" s="3"/>
    </row>
    <row r="45" spans="1:10" ht="13.5" customHeight="1">
      <c r="A45" s="1"/>
      <c r="B45" s="3" t="s">
        <v>11</v>
      </c>
      <c r="C45" s="3"/>
      <c r="D45" s="3"/>
      <c r="E45" s="3"/>
      <c r="F45" s="107">
        <v>348.32</v>
      </c>
      <c r="G45" s="4"/>
      <c r="H45" s="68"/>
      <c r="I45" s="3"/>
      <c r="J45" s="3"/>
    </row>
    <row r="46" spans="1:10" ht="12.75">
      <c r="A46" s="6"/>
      <c r="B46" s="79" t="s">
        <v>26</v>
      </c>
      <c r="C46" s="7"/>
      <c r="D46" s="7"/>
      <c r="E46" s="7"/>
      <c r="F46" s="108">
        <v>36</v>
      </c>
      <c r="G46" s="8"/>
      <c r="H46" s="68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68"/>
      <c r="I47" s="3"/>
      <c r="J47" s="90"/>
    </row>
    <row r="48" spans="1:12" ht="15.75" customHeight="1">
      <c r="A48" s="11" t="s">
        <v>25</v>
      </c>
      <c r="B48" s="12"/>
      <c r="C48" s="12"/>
      <c r="D48" s="12"/>
      <c r="E48" s="12"/>
      <c r="F48" s="13"/>
      <c r="G48" s="14">
        <f>F16-F19</f>
        <v>128644.47</v>
      </c>
      <c r="H48" s="68"/>
      <c r="I48" s="3"/>
      <c r="J48" s="90"/>
      <c r="L48" s="94"/>
    </row>
    <row r="49" spans="1:10" ht="9" customHeight="1">
      <c r="A49" s="15"/>
      <c r="F49" s="16"/>
      <c r="G49" s="17"/>
      <c r="H49" s="68"/>
      <c r="I49" s="3"/>
      <c r="J49" s="3"/>
    </row>
    <row r="50" spans="1:12" ht="12.75">
      <c r="A50" s="76"/>
      <c r="B50" s="77" t="s">
        <v>13</v>
      </c>
      <c r="C50" s="77"/>
      <c r="D50" s="77"/>
      <c r="E50" s="77"/>
      <c r="F50" s="78"/>
      <c r="G50" s="109">
        <v>97016.81</v>
      </c>
      <c r="H50" s="65"/>
      <c r="I50" s="90"/>
      <c r="J50" s="90"/>
      <c r="K50" s="94"/>
      <c r="L50" s="94"/>
    </row>
    <row r="51" spans="1:10" ht="12.75">
      <c r="A51" s="48"/>
      <c r="B51" s="52" t="s">
        <v>21</v>
      </c>
      <c r="C51" s="52"/>
      <c r="D51" s="52"/>
      <c r="E51" s="52"/>
      <c r="F51" s="9"/>
      <c r="G51" s="95">
        <v>30321.3</v>
      </c>
      <c r="H51" s="65"/>
      <c r="I51" s="90"/>
      <c r="J51" s="90"/>
    </row>
    <row r="52" spans="1:11" ht="12.75">
      <c r="A52" s="48"/>
      <c r="B52" s="27" t="s">
        <v>23</v>
      </c>
      <c r="C52" s="27"/>
      <c r="D52" s="27"/>
      <c r="E52" s="30">
        <v>25718.16</v>
      </c>
      <c r="F52" s="9"/>
      <c r="G52" s="95"/>
      <c r="H52" s="65"/>
      <c r="I52" s="3"/>
      <c r="J52" s="90"/>
      <c r="K52" s="94"/>
    </row>
    <row r="53" spans="1:11" ht="12.75">
      <c r="A53" s="72"/>
      <c r="B53" s="79" t="s">
        <v>14</v>
      </c>
      <c r="C53" s="79"/>
      <c r="D53" s="79"/>
      <c r="E53" s="79"/>
      <c r="F53" s="80"/>
      <c r="G53" s="82">
        <v>1306.36</v>
      </c>
      <c r="H53" s="65"/>
      <c r="I53" s="3"/>
      <c r="J53" s="90"/>
      <c r="K53" s="94"/>
    </row>
    <row r="55" spans="1:11" ht="12.75">
      <c r="A55" s="18"/>
      <c r="B55" s="18"/>
      <c r="C55" s="18"/>
      <c r="D55" s="18"/>
      <c r="E55" s="18"/>
      <c r="F55" s="18"/>
      <c r="G55" s="19"/>
      <c r="H55" s="65"/>
      <c r="I55" s="3"/>
      <c r="J55" s="90"/>
      <c r="K55" s="94"/>
    </row>
    <row r="56" spans="1:11" ht="12.75">
      <c r="A56" s="18"/>
      <c r="B56" s="18"/>
      <c r="C56" s="18"/>
      <c r="D56" s="18"/>
      <c r="E56" s="18"/>
      <c r="F56" s="18"/>
      <c r="G56" s="19"/>
      <c r="H56" s="65"/>
      <c r="I56" s="3"/>
      <c r="J56" s="90"/>
      <c r="K56" s="94"/>
    </row>
    <row r="57" spans="1:11" ht="12.75">
      <c r="A57" s="18"/>
      <c r="B57" s="18"/>
      <c r="C57" s="18"/>
      <c r="D57" s="18"/>
      <c r="E57" s="18"/>
      <c r="F57" s="18"/>
      <c r="G57" s="19"/>
      <c r="H57" s="65"/>
      <c r="I57" s="3"/>
      <c r="J57" s="90"/>
      <c r="K57" s="94"/>
    </row>
    <row r="58" spans="1:11" ht="12.75">
      <c r="A58" s="18"/>
      <c r="B58" s="18"/>
      <c r="C58" s="18"/>
      <c r="D58" s="18"/>
      <c r="E58" s="18"/>
      <c r="F58" s="18"/>
      <c r="G58" s="19"/>
      <c r="H58" s="65"/>
      <c r="I58" s="3"/>
      <c r="J58" s="90"/>
      <c r="K58" s="94"/>
    </row>
    <row r="59" spans="1:11" ht="12.75">
      <c r="A59" s="18"/>
      <c r="B59" s="18"/>
      <c r="C59" s="18"/>
      <c r="D59" s="18"/>
      <c r="E59" s="18"/>
      <c r="F59" s="18"/>
      <c r="G59" s="19"/>
      <c r="H59" s="65"/>
      <c r="I59" s="3"/>
      <c r="J59" s="90"/>
      <c r="K59" s="94"/>
    </row>
    <row r="60" spans="2:10" ht="12.75">
      <c r="B60" s="113"/>
      <c r="C60" s="113"/>
      <c r="D60" s="62"/>
      <c r="E60" s="114"/>
      <c r="F60" s="114"/>
      <c r="H60" s="65"/>
      <c r="I60" s="3"/>
      <c r="J60" s="3"/>
    </row>
    <row r="61" spans="1:10" ht="12.75">
      <c r="A61" s="63"/>
      <c r="B61" s="110" t="s">
        <v>8</v>
      </c>
      <c r="C61" s="110"/>
      <c r="D61" s="62"/>
      <c r="E61" s="115" t="s">
        <v>43</v>
      </c>
      <c r="F61" s="110"/>
      <c r="H61" s="65"/>
      <c r="I61" s="3"/>
      <c r="J61" s="3"/>
    </row>
    <row r="62" spans="1:10" ht="12.75">
      <c r="A62" s="63"/>
      <c r="B62" s="110" t="s">
        <v>9</v>
      </c>
      <c r="C62" s="110"/>
      <c r="D62" s="62"/>
      <c r="E62" s="110" t="s">
        <v>10</v>
      </c>
      <c r="F62" s="110"/>
      <c r="H62" s="65"/>
      <c r="I62" s="3"/>
      <c r="J62" s="3"/>
    </row>
    <row r="63" spans="1:10" ht="12.75">
      <c r="A63" s="63"/>
      <c r="B63" s="63"/>
      <c r="C63" s="63"/>
      <c r="D63" s="63"/>
      <c r="E63" s="23"/>
      <c r="F63" s="23"/>
      <c r="H63" s="65"/>
      <c r="I63" s="3"/>
      <c r="J63" s="3"/>
    </row>
    <row r="64" spans="1:10" ht="12.75">
      <c r="A64" s="63"/>
      <c r="B64" s="63"/>
      <c r="C64" s="63"/>
      <c r="D64" s="63"/>
      <c r="E64" s="23"/>
      <c r="F64" s="23"/>
      <c r="H64" s="65"/>
      <c r="I64" s="3"/>
      <c r="J64" s="3"/>
    </row>
    <row r="65" spans="1:10" ht="12.75">
      <c r="A65" s="63"/>
      <c r="H65" s="65"/>
      <c r="I65" s="3"/>
      <c r="J65" s="3"/>
    </row>
    <row r="66" spans="1:10" ht="12.75">
      <c r="A66" s="63"/>
      <c r="H66" s="65"/>
      <c r="I66" s="3"/>
      <c r="J66" s="3"/>
    </row>
    <row r="67" spans="1:10" ht="12.75">
      <c r="A67" s="63"/>
      <c r="H67" s="65"/>
      <c r="I67" s="3"/>
      <c r="J67" s="3"/>
    </row>
    <row r="68" spans="1:10" ht="12.75">
      <c r="A68" s="63"/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  <row r="210" spans="8:10" ht="12.75">
      <c r="H210" s="65"/>
      <c r="I210" s="3"/>
      <c r="J210" s="3"/>
    </row>
    <row r="211" spans="8:10" ht="12.75">
      <c r="H211" s="65"/>
      <c r="I211" s="3"/>
      <c r="J211" s="3"/>
    </row>
    <row r="212" spans="8:10" ht="12.75">
      <c r="H212" s="65"/>
      <c r="I212" s="3"/>
      <c r="J212" s="3"/>
    </row>
    <row r="213" spans="8:10" ht="12.75">
      <c r="H213" s="65"/>
      <c r="I213" s="3"/>
      <c r="J213" s="3"/>
    </row>
    <row r="214" spans="8:10" ht="12.75">
      <c r="H214" s="65"/>
      <c r="I214" s="3"/>
      <c r="J214" s="3"/>
    </row>
    <row r="215" spans="8:10" ht="12.75">
      <c r="H215" s="65"/>
      <c r="I215" s="3"/>
      <c r="J215" s="3"/>
    </row>
    <row r="216" spans="8:10" ht="12.75">
      <c r="H216" s="65"/>
      <c r="I216" s="3"/>
      <c r="J216" s="3"/>
    </row>
    <row r="217" spans="8:10" ht="12.75">
      <c r="H217" s="65"/>
      <c r="I217" s="3"/>
      <c r="J217" s="3"/>
    </row>
  </sheetData>
  <sheetProtection/>
  <mergeCells count="8">
    <mergeCell ref="B62:C62"/>
    <mergeCell ref="E62:F62"/>
    <mergeCell ref="A1:F1"/>
    <mergeCell ref="A3:F3"/>
    <mergeCell ref="B60:C60"/>
    <mergeCell ref="E60:F60"/>
    <mergeCell ref="B61:C61"/>
    <mergeCell ref="E61:F61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2015-01-16T16:40:25Z</dcterms:modified>
  <cp:category/>
  <cp:version/>
  <cp:contentType/>
  <cp:contentStatus/>
</cp:coreProperties>
</file>